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pzh.sharepoint.com/sites/teamlokaleinitiatieven/Gedeelde documenten/Subsidieregeling/2023 Subsidieregeling lokale initiatieven/"/>
    </mc:Choice>
  </mc:AlternateContent>
  <xr:revisionPtr revIDLastSave="0" documentId="8_{717EA030-7D1C-42EE-8B71-D8ED262F9FDC}" xr6:coauthVersionLast="47" xr6:coauthVersionMax="47" xr10:uidLastSave="{00000000-0000-0000-0000-000000000000}"/>
  <bookViews>
    <workbookView xWindow="-105" yWindow="0" windowWidth="26010" windowHeight="20985" xr2:uid="{EDAD9D41-5ACC-4181-B271-FB1368E7BB3C}"/>
  </bookViews>
  <sheets>
    <sheet name="Uitleg voorbeeldbegroting" sheetId="6" r:id="rId1"/>
    <sheet name="Paragraaf 2 " sheetId="1" r:id="rId2"/>
    <sheet name="Paragraaf 3" sheetId="2" r:id="rId3"/>
    <sheet name="Paragraaf 4" sheetId="3" r:id="rId4"/>
    <sheet name="Paragraaf 5" sheetId="4" r:id="rId5"/>
    <sheet name="Paragraaf 6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" l="1"/>
  <c r="E26" i="4"/>
  <c r="D7" i="3"/>
  <c r="D22" i="3"/>
  <c r="D21" i="3"/>
  <c r="E24" i="3" s="1"/>
  <c r="D6" i="3"/>
  <c r="D9" i="3"/>
  <c r="D10" i="3"/>
  <c r="D12" i="3"/>
  <c r="D13" i="3"/>
  <c r="D14" i="3"/>
  <c r="D15" i="3"/>
  <c r="D5" i="3"/>
  <c r="D13" i="2"/>
  <c r="D12" i="2"/>
  <c r="D11" i="2"/>
  <c r="D6" i="2"/>
  <c r="D7" i="2"/>
  <c r="D8" i="2"/>
  <c r="D10" i="2"/>
  <c r="D9" i="2"/>
  <c r="D8" i="4"/>
  <c r="D12" i="4"/>
  <c r="D19" i="4"/>
  <c r="D18" i="4"/>
  <c r="D7" i="4"/>
  <c r="D10" i="4"/>
  <c r="D11" i="4"/>
  <c r="D13" i="4"/>
  <c r="D14" i="4"/>
  <c r="D15" i="4"/>
  <c r="D16" i="4"/>
  <c r="D10" i="5"/>
  <c r="D18" i="5"/>
  <c r="D14" i="5"/>
  <c r="D23" i="5"/>
  <c r="D24" i="5"/>
  <c r="D6" i="5"/>
  <c r="D7" i="5"/>
  <c r="D9" i="5"/>
  <c r="D11" i="5"/>
  <c r="D12" i="5"/>
  <c r="D13" i="5"/>
  <c r="D15" i="5"/>
  <c r="D11" i="1"/>
  <c r="D10" i="1"/>
  <c r="D14" i="1"/>
  <c r="D13" i="1"/>
  <c r="D12" i="1"/>
  <c r="D9" i="1"/>
  <c r="D6" i="1"/>
  <c r="D7" i="1"/>
  <c r="D20" i="1"/>
  <c r="D19" i="1"/>
  <c r="E31" i="5" l="1"/>
  <c r="E18" i="3"/>
  <c r="E26" i="3"/>
  <c r="E14" i="2"/>
  <c r="E16" i="2" s="1"/>
  <c r="E21" i="4"/>
  <c r="E23" i="4"/>
  <c r="E28" i="3"/>
  <c r="E20" i="5"/>
  <c r="E26" i="5"/>
  <c r="E28" i="5"/>
  <c r="E26" i="1"/>
  <c r="E22" i="1"/>
  <c r="E27" i="1"/>
  <c r="E16" i="1"/>
  <c r="E24" i="1"/>
</calcChain>
</file>

<file path=xl/sharedStrings.xml><?xml version="1.0" encoding="utf-8"?>
<sst xmlns="http://schemas.openxmlformats.org/spreadsheetml/2006/main" count="156" uniqueCount="74">
  <si>
    <t>Voorbeeldbegroting Subsidieregeling Lokale Initiatieven</t>
  </si>
  <si>
    <t xml:space="preserve">In dit document vindt u voor elke paragraaf een voorbeeldbegroting. Deze kunt u gebruiken voor uw project. </t>
  </si>
  <si>
    <t xml:space="preserve">Elke paragraaf is voorzien van de mogelijke subsidiabele kosten die per paragraaf onder de subsidieregeling vallen. </t>
  </si>
  <si>
    <t xml:space="preserve">U hoeft niet van elke soort kosten gebruik te maken, gebruik enkel wat voor uw project van toepassing is. </t>
  </si>
  <si>
    <t xml:space="preserve">Zorg ervoor dat er een duidelijke link is tussen het projectplan en de begroting. </t>
  </si>
  <si>
    <t xml:space="preserve">Licht waar nodig de posten bij de begroting extra toe. </t>
  </si>
  <si>
    <t>Zie per tabblad onderaan de verschillende paragraven van de subsidieregeling Lokale Initiatieven</t>
  </si>
  <si>
    <t>Voorbeeldbegroting Subsidieregeling Lokale Energie-Initiatieven Paragraaf 2</t>
  </si>
  <si>
    <t xml:space="preserve">Cooperatief Zon-Op-Dak project </t>
  </si>
  <si>
    <t>aantal</t>
  </si>
  <si>
    <t>prijs/eenheid</t>
  </si>
  <si>
    <t>Totale kosten</t>
  </si>
  <si>
    <t>Toelichting per post indien nodig</t>
  </si>
  <si>
    <t>Voorbereidingsfase</t>
  </si>
  <si>
    <t>Inhuur projectleider (extern)</t>
  </si>
  <si>
    <t>Projectplan opzetten (eigen uren)</t>
  </si>
  <si>
    <t>Communicatiemiddelen</t>
  </si>
  <si>
    <t>Communicatieplan maken (eigen uren)</t>
  </si>
  <si>
    <t>Bewonersbijeenkomsten</t>
  </si>
  <si>
    <t>Administratiekosten</t>
  </si>
  <si>
    <t>Inhuur juridische/bestuurlijke expertise</t>
  </si>
  <si>
    <t>Inhuur technische/financiele expertise</t>
  </si>
  <si>
    <t>Projectbegeleiding (eigen uren)</t>
  </si>
  <si>
    <t>subtotaal</t>
  </si>
  <si>
    <t>Realisatiefase</t>
  </si>
  <si>
    <t>Projectleiding tijdens bouw (uren)</t>
  </si>
  <si>
    <t xml:space="preserve"> </t>
  </si>
  <si>
    <t>Dekking kosten:</t>
  </si>
  <si>
    <t>Subsidie PZH LEI = 50%</t>
  </si>
  <si>
    <t>Inleg Lokaal Initiatief Eigen uren</t>
  </si>
  <si>
    <t xml:space="preserve">Communicatie is max 20% van totale begroting </t>
  </si>
  <si>
    <t>Eigen uren voor maximaal €60,- per uur declarabel</t>
  </si>
  <si>
    <t>Projectplan opstellen max 20% van totale begroting</t>
  </si>
  <si>
    <t>Voorbeeldbegroting Subsidieregeling Lokale Energie-Initiatieven Paragraaf 3</t>
  </si>
  <si>
    <t>Het starten van een warmte- of energiebesparingsinitiatief</t>
  </si>
  <si>
    <t>Kosten voor het opstellen van het startdocument</t>
  </si>
  <si>
    <t>Projectbegeleiding (extern)</t>
  </si>
  <si>
    <t xml:space="preserve">Communicatie en informatievoorziening </t>
  </si>
  <si>
    <t>Communicatieplan opzetten (eigen uren)</t>
  </si>
  <si>
    <t>Ontwikkelen startdocument (eigen uren)</t>
  </si>
  <si>
    <t>Inhuren van bestuurlijke of juridische expertise</t>
  </si>
  <si>
    <t>Inhuren van technische en financiële expertise</t>
  </si>
  <si>
    <t>Subsidie PZH = totale kosten *100%</t>
  </si>
  <si>
    <t>Communicatie is max 20% van totale subsidiebedrag</t>
  </si>
  <si>
    <t xml:space="preserve">Ontwikkelen projectplan is max 20% </t>
  </si>
  <si>
    <t>Voorbeeldbegroting Subsidieregeling Lokale Energie-Initiatieven Paragraaf 4</t>
  </si>
  <si>
    <t xml:space="preserve">Het opzetten van een lokaal warmte initiatief </t>
  </si>
  <si>
    <t>Ontwikkelen projectplan (eigen uren)</t>
  </si>
  <si>
    <t xml:space="preserve">Kosten voor projectbegeleiding </t>
  </si>
  <si>
    <t xml:space="preserve">Communicatieplan </t>
  </si>
  <si>
    <t>Communicatie (eigen inzet)</t>
  </si>
  <si>
    <t>Bewonersbijeenkomst</t>
  </si>
  <si>
    <t>Administratie voor leden en projectactiviteiten</t>
  </si>
  <si>
    <t>Inhuren juridische/ bestuurlijke expertise</t>
  </si>
  <si>
    <t>Inhuren technische/ financiële expertise</t>
  </si>
  <si>
    <t>Visievorming (eigen uren)</t>
  </si>
  <si>
    <t>Opstellen buurtenergieplan (eigen uren)</t>
  </si>
  <si>
    <t>Activiteiten rondom visie/planvorming</t>
  </si>
  <si>
    <t>Subsidie PZH = totale kosten *50%</t>
  </si>
  <si>
    <t xml:space="preserve">Gemeente </t>
  </si>
  <si>
    <t>Privaatrechtelijke partij</t>
  </si>
  <si>
    <t>Voorbeeldbegroting Subsidieregeling Lokale Energie-Initiatieven Paragraaf 5</t>
  </si>
  <si>
    <t>Energiebesparingsproject  op gedragsverandering en/of gebouwgebonden maatregelen</t>
  </si>
  <si>
    <t>Let op: Als de wijk of buurt op deze kaart voor LiLel &gt;8% heeft is het maximum subsidiebedrag €35.000,- ipv €15.000,-</t>
  </si>
  <si>
    <t>Bewonersbijeenkomst opzetten (eigen uren)</t>
  </si>
  <si>
    <t>Coordinatie energiecoaches</t>
  </si>
  <si>
    <t>Opleiding/begeleiding energiecoaches</t>
  </si>
  <si>
    <t>Gemeenschapsvorming (eigen uren)</t>
  </si>
  <si>
    <t>Voorbeeldbegroting Subsidieregeling Lokale Energie-Initiatieven Paragraaf 6</t>
  </si>
  <si>
    <t>Opzetten Lokaal Energiesysteem</t>
  </si>
  <si>
    <t>Opstellen samenwerkingsovereenkomst</t>
  </si>
  <si>
    <t>Digitalisering opzetten/inrichten energiesysteem</t>
  </si>
  <si>
    <t>Monitoring energiesysteem</t>
  </si>
  <si>
    <t>Evaluatie energiesysteem (eigen uren)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</si>
</sst>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17" x14ac:knownFonts="1">
    <font>
      <sz val="11"/>
      <color theme="1"/>
      <name val="Aptos Narrow"/>
      <family val="2"/>
      <scheme val="minor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2"/>
      <color rgb="FF000000"/>
      <name val="Arial"/>
      <charset val="1"/>
    </font>
    <font>
      <b/>
      <sz val="10"/>
      <color rgb="FF000000"/>
      <name val="Arial"/>
      <charset val="1"/>
    </font>
    <font>
      <b/>
      <sz val="12"/>
      <color rgb="FF153D64"/>
      <name val="Aptos Narrow"/>
      <scheme val="minor"/>
    </font>
    <font>
      <b/>
      <sz val="11"/>
      <color rgb="FF000000"/>
      <name val="Aptos Narrow"/>
      <scheme val="minor"/>
    </font>
    <font>
      <b/>
      <sz val="12"/>
      <color rgb="FF000000"/>
      <name val="Arial"/>
      <family val="2"/>
      <charset val="1"/>
    </font>
    <font>
      <b/>
      <sz val="10"/>
      <color theme="1"/>
      <name val="Arial"/>
    </font>
    <font>
      <sz val="10"/>
      <color rgb="FF000000"/>
      <name val="Arial"/>
      <family val="2"/>
      <charset val="1"/>
    </font>
    <font>
      <sz val="10"/>
      <color rgb="FF000000"/>
      <name val="Arial"/>
      <charset val="1"/>
    </font>
    <font>
      <b/>
      <sz val="12"/>
      <color rgb="FF000000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color rgb="FFFF0000"/>
      <name val="Arial"/>
      <charset val="1"/>
    </font>
    <font>
      <sz val="11"/>
      <color rgb="FFFF0000"/>
      <name val="Aptos Narrow"/>
      <family val="2"/>
      <scheme val="minor"/>
    </font>
    <font>
      <sz val="16"/>
      <color rgb="FF000000"/>
      <name val="Aptos Narrow"/>
      <scheme val="minor"/>
    </font>
    <font>
      <b/>
      <sz val="14"/>
      <color rgb="FF00000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2" fillId="0" borderId="1" xfId="0" applyFont="1" applyBorder="1"/>
    <xf numFmtId="1" fontId="0" fillId="0" borderId="2" xfId="0" applyNumberFormat="1" applyBorder="1" applyAlignment="1">
      <alignment horizontal="center"/>
    </xf>
    <xf numFmtId="44" fontId="0" fillId="0" borderId="2" xfId="0" applyNumberFormat="1" applyBorder="1"/>
    <xf numFmtId="44" fontId="0" fillId="0" borderId="4" xfId="0" applyNumberFormat="1" applyBorder="1"/>
    <xf numFmtId="0" fontId="0" fillId="0" borderId="5" xfId="0" applyBorder="1"/>
    <xf numFmtId="1" fontId="0" fillId="0" borderId="0" xfId="0" applyNumberFormat="1" applyAlignment="1">
      <alignment horizontal="center"/>
    </xf>
    <xf numFmtId="44" fontId="0" fillId="0" borderId="0" xfId="0" applyNumberFormat="1"/>
    <xf numFmtId="44" fontId="0" fillId="0" borderId="6" xfId="0" applyNumberFormat="1" applyBorder="1"/>
    <xf numFmtId="44" fontId="0" fillId="4" borderId="0" xfId="0" applyNumberFormat="1" applyFill="1"/>
    <xf numFmtId="0" fontId="2" fillId="0" borderId="7" xfId="0" applyFont="1" applyBorder="1"/>
    <xf numFmtId="1" fontId="0" fillId="0" borderId="8" xfId="0" applyNumberFormat="1" applyBorder="1" applyAlignment="1">
      <alignment horizontal="center"/>
    </xf>
    <xf numFmtId="44" fontId="2" fillId="0" borderId="8" xfId="0" applyNumberFormat="1" applyFont="1" applyBorder="1"/>
    <xf numFmtId="0" fontId="2" fillId="0" borderId="5" xfId="0" applyFont="1" applyBorder="1"/>
    <xf numFmtId="0" fontId="2" fillId="0" borderId="10" xfId="0" applyFont="1" applyBorder="1"/>
    <xf numFmtId="44" fontId="2" fillId="0" borderId="11" xfId="0" applyNumberFormat="1" applyFont="1" applyBorder="1"/>
    <xf numFmtId="0" fontId="0" fillId="3" borderId="0" xfId="0" applyFill="1"/>
    <xf numFmtId="0" fontId="0" fillId="4" borderId="0" xfId="0" applyFill="1"/>
    <xf numFmtId="0" fontId="0" fillId="2" borderId="0" xfId="0" applyFill="1"/>
    <xf numFmtId="0" fontId="4" fillId="0" borderId="1" xfId="0" applyFont="1" applyBorder="1"/>
    <xf numFmtId="0" fontId="4" fillId="0" borderId="7" xfId="0" applyFont="1" applyBorder="1"/>
    <xf numFmtId="44" fontId="4" fillId="0" borderId="8" xfId="0" applyNumberFormat="1" applyFont="1" applyBorder="1"/>
    <xf numFmtId="0" fontId="4" fillId="0" borderId="5" xfId="0" applyFont="1" applyBorder="1"/>
    <xf numFmtId="0" fontId="0" fillId="0" borderId="0" xfId="0" applyAlignment="1">
      <alignment wrapText="1"/>
    </xf>
    <xf numFmtId="0" fontId="5" fillId="0" borderId="0" xfId="0" applyFont="1"/>
    <xf numFmtId="0" fontId="0" fillId="4" borderId="0" xfId="0" applyFill="1" applyAlignment="1">
      <alignment wrapText="1"/>
    </xf>
    <xf numFmtId="0" fontId="0" fillId="0" borderId="5" xfId="0" applyBorder="1" applyAlignment="1">
      <alignment wrapText="1"/>
    </xf>
    <xf numFmtId="44" fontId="0" fillId="0" borderId="0" xfId="0" applyNumberFormat="1" applyAlignment="1">
      <alignment horizontal="right"/>
    </xf>
    <xf numFmtId="44" fontId="0" fillId="3" borderId="0" xfId="0" applyNumberFormat="1" applyFill="1" applyAlignment="1">
      <alignment horizontal="right"/>
    </xf>
    <xf numFmtId="164" fontId="0" fillId="0" borderId="0" xfId="0" applyNumberFormat="1"/>
    <xf numFmtId="0" fontId="6" fillId="0" borderId="0" xfId="0" applyFont="1" applyAlignment="1">
      <alignment wrapText="1"/>
    </xf>
    <xf numFmtId="164" fontId="2" fillId="0" borderId="9" xfId="0" applyNumberFormat="1" applyFont="1" applyBorder="1"/>
    <xf numFmtId="164" fontId="0" fillId="0" borderId="6" xfId="0" applyNumberFormat="1" applyBorder="1"/>
    <xf numFmtId="164" fontId="2" fillId="0" borderId="0" xfId="0" applyNumberFormat="1" applyFont="1"/>
    <xf numFmtId="0" fontId="7" fillId="0" borderId="10" xfId="0" applyFont="1" applyBorder="1"/>
    <xf numFmtId="44" fontId="7" fillId="0" borderId="11" xfId="0" applyNumberFormat="1" applyFont="1" applyBorder="1"/>
    <xf numFmtId="164" fontId="7" fillId="0" borderId="3" xfId="0" applyNumberFormat="1" applyFont="1" applyBorder="1"/>
    <xf numFmtId="164" fontId="8" fillId="0" borderId="0" xfId="0" applyNumberFormat="1" applyFont="1"/>
    <xf numFmtId="44" fontId="7" fillId="0" borderId="0" xfId="0" applyNumberFormat="1" applyFont="1"/>
    <xf numFmtId="164" fontId="7" fillId="0" borderId="0" xfId="0" applyNumberFormat="1" applyFont="1"/>
    <xf numFmtId="0" fontId="9" fillId="0" borderId="5" xfId="0" applyFont="1" applyBorder="1"/>
    <xf numFmtId="0" fontId="10" fillId="0" borderId="5" xfId="0" applyFont="1" applyBorder="1"/>
    <xf numFmtId="44" fontId="0" fillId="2" borderId="0" xfId="0" applyNumberFormat="1" applyFill="1" applyAlignment="1">
      <alignment horizontal="right"/>
    </xf>
    <xf numFmtId="164" fontId="4" fillId="0" borderId="9" xfId="0" applyNumberFormat="1" applyFont="1" applyBorder="1"/>
    <xf numFmtId="0" fontId="11" fillId="0" borderId="10" xfId="0" applyFont="1" applyBorder="1"/>
    <xf numFmtId="44" fontId="11" fillId="0" borderId="11" xfId="0" applyNumberFormat="1" applyFont="1" applyBorder="1"/>
    <xf numFmtId="164" fontId="11" fillId="0" borderId="3" xfId="0" applyNumberFormat="1" applyFont="1" applyBorder="1"/>
    <xf numFmtId="44" fontId="11" fillId="0" borderId="0" xfId="0" applyNumberFormat="1" applyFont="1"/>
    <xf numFmtId="164" fontId="11" fillId="0" borderId="0" xfId="0" applyNumberFormat="1" applyFont="1"/>
    <xf numFmtId="164" fontId="4" fillId="0" borderId="0" xfId="0" applyNumberFormat="1" applyFont="1"/>
    <xf numFmtId="0" fontId="10" fillId="0" borderId="0" xfId="0" applyFont="1"/>
    <xf numFmtId="1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64" fontId="4" fillId="0" borderId="8" xfId="0" applyNumberFormat="1" applyFont="1" applyBorder="1"/>
    <xf numFmtId="0" fontId="12" fillId="0" borderId="2" xfId="0" applyFont="1" applyBorder="1"/>
    <xf numFmtId="0" fontId="12" fillId="0" borderId="0" xfId="0" applyFont="1" applyAlignment="1">
      <alignment wrapText="1"/>
    </xf>
    <xf numFmtId="0" fontId="12" fillId="0" borderId="0" xfId="0" applyFont="1"/>
    <xf numFmtId="0" fontId="0" fillId="2" borderId="0" xfId="0" applyFill="1" applyAlignment="1">
      <alignment wrapText="1"/>
    </xf>
    <xf numFmtId="164" fontId="0" fillId="0" borderId="2" xfId="0" applyNumberFormat="1" applyBorder="1"/>
    <xf numFmtId="164" fontId="0" fillId="0" borderId="4" xfId="0" applyNumberFormat="1" applyBorder="1"/>
    <xf numFmtId="164" fontId="0" fillId="3" borderId="0" xfId="0" applyNumberFormat="1" applyFill="1"/>
    <xf numFmtId="164" fontId="0" fillId="2" borderId="0" xfId="0" applyNumberFormat="1" applyFill="1"/>
    <xf numFmtId="164" fontId="2" fillId="0" borderId="8" xfId="0" applyNumberFormat="1" applyFont="1" applyBorder="1"/>
    <xf numFmtId="164" fontId="2" fillId="0" borderId="11" xfId="0" applyNumberFormat="1" applyFont="1" applyBorder="1"/>
    <xf numFmtId="164" fontId="2" fillId="0" borderId="3" xfId="0" applyNumberFormat="1" applyFont="1" applyBorder="1"/>
    <xf numFmtId="0" fontId="3" fillId="0" borderId="0" xfId="0" applyFont="1" applyAlignment="1">
      <alignment horizontal="left" vertical="center" wrapText="1"/>
    </xf>
    <xf numFmtId="44" fontId="2" fillId="0" borderId="0" xfId="0" applyNumberFormat="1" applyFont="1"/>
    <xf numFmtId="0" fontId="1" fillId="0" borderId="0" xfId="0" applyFont="1"/>
    <xf numFmtId="0" fontId="6" fillId="0" borderId="0" xfId="0" applyFont="1" applyAlignment="1">
      <alignment vertical="center" wrapText="1"/>
    </xf>
    <xf numFmtId="0" fontId="14" fillId="0" borderId="0" xfId="0" applyFont="1"/>
    <xf numFmtId="0" fontId="11" fillId="0" borderId="0" xfId="0" applyFont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12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9</xdr:row>
      <xdr:rowOff>152400</xdr:rowOff>
    </xdr:from>
    <xdr:to>
      <xdr:col>0</xdr:col>
      <xdr:colOff>5962650</xdr:colOff>
      <xdr:row>12</xdr:row>
      <xdr:rowOff>114300</xdr:rowOff>
    </xdr:to>
    <xdr:pic>
      <xdr:nvPicPr>
        <xdr:cNvPr id="2" name="Afbeelding 1" descr="Uitleg waar de verschillende tabbladen gevonden kan worden. ">
          <a:extLst>
            <a:ext uri="{FF2B5EF4-FFF2-40B4-BE49-F238E27FC236}">
              <a16:creationId xmlns:a16="http://schemas.microsoft.com/office/drawing/2014/main" id="{732F39DE-821E-A0A3-039C-2BE5ADF0D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84809"/>
        <a:stretch/>
      </xdr:blipFill>
      <xdr:spPr>
        <a:xfrm>
          <a:off x="57150" y="2638425"/>
          <a:ext cx="5905500" cy="533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FD083-71DF-4534-9AF3-CD2D499FE218}">
  <dimension ref="A1:A8"/>
  <sheetViews>
    <sheetView tabSelected="1" topLeftCell="A3" workbookViewId="0">
      <selection activeCell="I24" sqref="I24"/>
    </sheetView>
  </sheetViews>
  <sheetFormatPr defaultRowHeight="14.4" x14ac:dyDescent="0.3"/>
  <cols>
    <col min="1" max="1" width="107.33203125" customWidth="1"/>
  </cols>
  <sheetData>
    <row r="1" spans="1:1" ht="15.6" x14ac:dyDescent="0.3">
      <c r="A1" s="25" t="s">
        <v>0</v>
      </c>
    </row>
    <row r="3" spans="1:1" ht="32.25" customHeight="1" x14ac:dyDescent="0.3">
      <c r="A3" s="24" t="s">
        <v>1</v>
      </c>
    </row>
    <row r="4" spans="1:1" x14ac:dyDescent="0.3">
      <c r="A4" s="24" t="s">
        <v>2</v>
      </c>
    </row>
    <row r="5" spans="1:1" x14ac:dyDescent="0.3">
      <c r="A5" s="24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s="58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0866-D008-40DD-9BD7-D2DD5E8CF2A1}">
  <dimension ref="A1:G33"/>
  <sheetViews>
    <sheetView workbookViewId="0">
      <selection activeCell="E2" sqref="E2"/>
    </sheetView>
  </sheetViews>
  <sheetFormatPr defaultRowHeight="14.4" x14ac:dyDescent="0.3"/>
  <cols>
    <col min="1" max="1" width="46.5546875" customWidth="1"/>
    <col min="2" max="2" width="12.6640625" customWidth="1"/>
    <col min="3" max="4" width="11.33203125" customWidth="1"/>
    <col min="5" max="5" width="13" customWidth="1"/>
  </cols>
  <sheetData>
    <row r="1" spans="1:6" ht="26.25" customHeight="1" x14ac:dyDescent="0.3">
      <c r="A1" s="77" t="s">
        <v>7</v>
      </c>
      <c r="B1" s="77"/>
      <c r="C1" s="77"/>
      <c r="D1" s="77"/>
      <c r="E1" s="77"/>
    </row>
    <row r="2" spans="1:6" ht="25.5" customHeight="1" x14ac:dyDescent="0.3">
      <c r="A2" s="73" t="s">
        <v>8</v>
      </c>
      <c r="B2" s="68"/>
      <c r="C2" s="68"/>
      <c r="D2" s="68"/>
      <c r="E2" s="68"/>
    </row>
    <row r="4" spans="1:6" x14ac:dyDescent="0.3">
      <c r="A4" s="1"/>
      <c r="B4" s="57" t="s">
        <v>9</v>
      </c>
      <c r="C4" s="57" t="s">
        <v>10</v>
      </c>
      <c r="D4" s="76" t="s">
        <v>11</v>
      </c>
      <c r="E4" s="76"/>
      <c r="F4" s="59" t="s">
        <v>12</v>
      </c>
    </row>
    <row r="5" spans="1:6" x14ac:dyDescent="0.3">
      <c r="A5" s="2" t="s">
        <v>13</v>
      </c>
      <c r="B5" s="3"/>
      <c r="C5" s="4"/>
      <c r="D5" s="4"/>
      <c r="E5" s="5"/>
    </row>
    <row r="6" spans="1:6" x14ac:dyDescent="0.3">
      <c r="A6" s="6" t="s">
        <v>14</v>
      </c>
      <c r="B6" s="7">
        <v>25</v>
      </c>
      <c r="C6" s="8">
        <v>80</v>
      </c>
      <c r="D6" s="28">
        <f>B6*C6</f>
        <v>2000</v>
      </c>
      <c r="E6" s="9"/>
    </row>
    <row r="7" spans="1:6" x14ac:dyDescent="0.3">
      <c r="A7" s="6" t="s">
        <v>15</v>
      </c>
      <c r="B7" s="7">
        <v>30</v>
      </c>
      <c r="C7" s="10">
        <v>60</v>
      </c>
      <c r="D7" s="43">
        <f>B7*C7</f>
        <v>1800</v>
      </c>
      <c r="E7" s="9"/>
    </row>
    <row r="8" spans="1:6" x14ac:dyDescent="0.3">
      <c r="A8" s="6" t="s">
        <v>16</v>
      </c>
      <c r="B8" s="7"/>
      <c r="C8" s="8"/>
      <c r="D8" s="29">
        <v>1100</v>
      </c>
      <c r="E8" s="9"/>
    </row>
    <row r="9" spans="1:6" x14ac:dyDescent="0.3">
      <c r="A9" s="6" t="s">
        <v>17</v>
      </c>
      <c r="B9" s="7">
        <v>15</v>
      </c>
      <c r="C9" s="10">
        <v>60</v>
      </c>
      <c r="D9" s="29">
        <f>B9*C9</f>
        <v>900</v>
      </c>
      <c r="E9" s="9"/>
    </row>
    <row r="10" spans="1:6" x14ac:dyDescent="0.3">
      <c r="A10" s="6" t="s">
        <v>18</v>
      </c>
      <c r="B10" s="7">
        <v>4</v>
      </c>
      <c r="C10" s="8">
        <v>500</v>
      </c>
      <c r="D10" s="28">
        <f>B10*C10</f>
        <v>2000</v>
      </c>
      <c r="E10" s="9"/>
    </row>
    <row r="11" spans="1:6" x14ac:dyDescent="0.3">
      <c r="A11" s="6" t="s">
        <v>19</v>
      </c>
      <c r="B11" s="7"/>
      <c r="C11" s="8">
        <v>600</v>
      </c>
      <c r="D11" s="28">
        <f>C11</f>
        <v>600</v>
      </c>
      <c r="E11" s="9"/>
    </row>
    <row r="12" spans="1:6" x14ac:dyDescent="0.3">
      <c r="A12" s="6" t="s">
        <v>20</v>
      </c>
      <c r="B12" s="7">
        <v>15</v>
      </c>
      <c r="C12" s="8">
        <v>90</v>
      </c>
      <c r="D12" s="28">
        <f>B12*C12</f>
        <v>1350</v>
      </c>
      <c r="E12" s="9"/>
    </row>
    <row r="13" spans="1:6" x14ac:dyDescent="0.3">
      <c r="A13" s="6" t="s">
        <v>21</v>
      </c>
      <c r="B13" s="7">
        <v>15</v>
      </c>
      <c r="C13" s="8">
        <v>90</v>
      </c>
      <c r="D13" s="28">
        <f>B13*C13</f>
        <v>1350</v>
      </c>
      <c r="E13" s="9"/>
    </row>
    <row r="14" spans="1:6" x14ac:dyDescent="0.3">
      <c r="A14" s="6" t="s">
        <v>22</v>
      </c>
      <c r="B14" s="7">
        <v>70</v>
      </c>
      <c r="C14" s="10">
        <v>60</v>
      </c>
      <c r="D14" s="28">
        <f>B14*C14</f>
        <v>4200</v>
      </c>
      <c r="E14" s="9"/>
    </row>
    <row r="15" spans="1:6" x14ac:dyDescent="0.3">
      <c r="A15" s="6"/>
      <c r="B15" s="7"/>
      <c r="C15" s="8"/>
      <c r="D15" s="28"/>
      <c r="E15" s="9"/>
    </row>
    <row r="16" spans="1:6" x14ac:dyDescent="0.3">
      <c r="A16" s="11" t="s">
        <v>23</v>
      </c>
      <c r="B16" s="12"/>
      <c r="C16" s="13"/>
      <c r="D16" s="13"/>
      <c r="E16" s="32">
        <f>SUM(D6:D14)</f>
        <v>15300</v>
      </c>
    </row>
    <row r="17" spans="1:7" x14ac:dyDescent="0.3">
      <c r="A17" s="6"/>
      <c r="B17" s="7"/>
      <c r="C17" s="8"/>
      <c r="D17" s="8"/>
      <c r="E17" s="33"/>
    </row>
    <row r="18" spans="1:7" x14ac:dyDescent="0.3">
      <c r="A18" s="14" t="s">
        <v>24</v>
      </c>
      <c r="B18" s="7"/>
      <c r="C18" s="8"/>
      <c r="D18" s="8"/>
      <c r="E18" s="33"/>
    </row>
    <row r="19" spans="1:7" x14ac:dyDescent="0.3">
      <c r="A19" s="6" t="s">
        <v>25</v>
      </c>
      <c r="B19" s="7">
        <v>20</v>
      </c>
      <c r="C19" s="8">
        <v>80</v>
      </c>
      <c r="D19" s="8">
        <f>B19*C19</f>
        <v>1600</v>
      </c>
      <c r="E19" s="33"/>
    </row>
    <row r="20" spans="1:7" x14ac:dyDescent="0.3">
      <c r="A20" s="6" t="s">
        <v>22</v>
      </c>
      <c r="B20" s="7">
        <v>51.667000000000002</v>
      </c>
      <c r="C20" s="10">
        <v>60</v>
      </c>
      <c r="D20" s="8">
        <f>B20*C20</f>
        <v>3100.02</v>
      </c>
      <c r="E20" s="33"/>
    </row>
    <row r="21" spans="1:7" x14ac:dyDescent="0.3">
      <c r="A21" s="6"/>
      <c r="B21" s="7"/>
      <c r="C21" s="8"/>
      <c r="D21" s="8"/>
      <c r="E21" s="33"/>
    </row>
    <row r="22" spans="1:7" x14ac:dyDescent="0.3">
      <c r="A22" s="11" t="s">
        <v>23</v>
      </c>
      <c r="B22" s="13"/>
      <c r="C22" s="13"/>
      <c r="D22" s="13"/>
      <c r="E22" s="32">
        <f>SUM(D19:D20)</f>
        <v>4700.0200000000004</v>
      </c>
    </row>
    <row r="23" spans="1:7" x14ac:dyDescent="0.3">
      <c r="A23" s="6"/>
      <c r="B23" s="8"/>
      <c r="C23" s="8"/>
      <c r="D23" s="8"/>
      <c r="E23" s="33"/>
    </row>
    <row r="24" spans="1:7" ht="15.6" x14ac:dyDescent="0.3">
      <c r="A24" s="35" t="s">
        <v>11</v>
      </c>
      <c r="B24" s="36"/>
      <c r="C24" s="36"/>
      <c r="D24" s="36"/>
      <c r="E24" s="37">
        <f>SUM(E5:E22)</f>
        <v>20000.02</v>
      </c>
      <c r="G24" t="s">
        <v>26</v>
      </c>
    </row>
    <row r="25" spans="1:7" ht="15.6" x14ac:dyDescent="0.3">
      <c r="A25" s="14" t="s">
        <v>27</v>
      </c>
      <c r="B25" s="39"/>
      <c r="C25" s="39"/>
      <c r="D25" s="39"/>
      <c r="E25" s="40"/>
    </row>
    <row r="26" spans="1:7" x14ac:dyDescent="0.3">
      <c r="A26" s="41" t="s">
        <v>28</v>
      </c>
      <c r="B26" s="8"/>
      <c r="C26" s="8"/>
      <c r="D26" s="8"/>
      <c r="E26" s="34">
        <f>D19+D13+D12+D11+D10+D8+D6</f>
        <v>10000</v>
      </c>
    </row>
    <row r="27" spans="1:7" x14ac:dyDescent="0.3">
      <c r="A27" s="42" t="s">
        <v>29</v>
      </c>
      <c r="B27" s="8"/>
      <c r="C27" s="8"/>
      <c r="D27" s="8"/>
      <c r="E27" s="38">
        <f>D7+D9+D14+D20</f>
        <v>10000.02</v>
      </c>
    </row>
    <row r="28" spans="1:7" x14ac:dyDescent="0.3">
      <c r="A28" s="23"/>
      <c r="B28" s="8"/>
      <c r="C28" s="8"/>
      <c r="D28" s="8"/>
      <c r="E28" s="8"/>
    </row>
    <row r="31" spans="1:7" x14ac:dyDescent="0.3">
      <c r="A31" s="17" t="s">
        <v>30</v>
      </c>
      <c r="B31" s="8"/>
      <c r="C31" s="8"/>
      <c r="D31" s="8"/>
      <c r="E31" s="8"/>
    </row>
    <row r="32" spans="1:7" x14ac:dyDescent="0.3">
      <c r="A32" s="18" t="s">
        <v>31</v>
      </c>
    </row>
    <row r="33" spans="1:1" x14ac:dyDescent="0.3">
      <c r="A33" s="19" t="s">
        <v>32</v>
      </c>
    </row>
  </sheetData>
  <mergeCells count="2">
    <mergeCell ref="D4:E4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3F288-351E-4227-98D1-1302316050BF}">
  <dimension ref="A1:F23"/>
  <sheetViews>
    <sheetView workbookViewId="0">
      <selection activeCell="G13" sqref="G13"/>
    </sheetView>
  </sheetViews>
  <sheetFormatPr defaultRowHeight="14.4" x14ac:dyDescent="0.3"/>
  <cols>
    <col min="1" max="1" width="46" customWidth="1"/>
    <col min="3" max="3" width="16.33203125" customWidth="1"/>
    <col min="4" max="5" width="13.33203125" customWidth="1"/>
  </cols>
  <sheetData>
    <row r="1" spans="1:6" ht="21" x14ac:dyDescent="0.4">
      <c r="A1" s="74" t="s">
        <v>33</v>
      </c>
    </row>
    <row r="2" spans="1:6" ht="20.25" customHeight="1" x14ac:dyDescent="0.35">
      <c r="A2" s="75" t="s">
        <v>34</v>
      </c>
    </row>
    <row r="3" spans="1:6" x14ac:dyDescent="0.3">
      <c r="A3" s="31" t="s">
        <v>35</v>
      </c>
    </row>
    <row r="4" spans="1:6" x14ac:dyDescent="0.3">
      <c r="A4" s="1"/>
      <c r="B4" s="57" t="s">
        <v>9</v>
      </c>
      <c r="C4" s="57" t="s">
        <v>10</v>
      </c>
      <c r="D4" s="76" t="s">
        <v>11</v>
      </c>
      <c r="E4" s="76"/>
      <c r="F4" s="59" t="s">
        <v>12</v>
      </c>
    </row>
    <row r="5" spans="1:6" x14ac:dyDescent="0.3">
      <c r="A5" s="20" t="s">
        <v>13</v>
      </c>
      <c r="B5" s="3"/>
      <c r="C5" s="4"/>
      <c r="D5" s="61"/>
      <c r="E5" s="62"/>
    </row>
    <row r="6" spans="1:6" x14ac:dyDescent="0.3">
      <c r="A6" s="6" t="s">
        <v>36</v>
      </c>
      <c r="B6" s="7">
        <v>8</v>
      </c>
      <c r="C6" s="8">
        <v>100</v>
      </c>
      <c r="D6" s="30">
        <f>B6*C6</f>
        <v>800</v>
      </c>
      <c r="E6" s="33"/>
    </row>
    <row r="7" spans="1:6" ht="18" customHeight="1" x14ac:dyDescent="0.3">
      <c r="A7" s="27" t="s">
        <v>37</v>
      </c>
      <c r="B7" s="7"/>
      <c r="C7" s="8">
        <v>520</v>
      </c>
      <c r="D7" s="63">
        <f>C7</f>
        <v>520</v>
      </c>
      <c r="E7" s="33"/>
    </row>
    <row r="8" spans="1:6" x14ac:dyDescent="0.3">
      <c r="A8" s="6" t="s">
        <v>38</v>
      </c>
      <c r="B8" s="7">
        <v>8</v>
      </c>
      <c r="C8" s="10">
        <v>60</v>
      </c>
      <c r="D8" s="63">
        <f t="shared" ref="D8:D13" si="0">B8*C8</f>
        <v>480</v>
      </c>
      <c r="E8" s="33"/>
    </row>
    <row r="9" spans="1:6" x14ac:dyDescent="0.3">
      <c r="A9" s="6" t="s">
        <v>39</v>
      </c>
      <c r="B9" s="7">
        <v>20</v>
      </c>
      <c r="C9" s="10">
        <v>60</v>
      </c>
      <c r="D9" s="30">
        <f t="shared" si="0"/>
        <v>1200</v>
      </c>
      <c r="E9" s="33"/>
    </row>
    <row r="10" spans="1:6" x14ac:dyDescent="0.3">
      <c r="A10" s="6" t="s">
        <v>15</v>
      </c>
      <c r="B10" s="7">
        <v>16.66</v>
      </c>
      <c r="C10" s="10">
        <v>60</v>
      </c>
      <c r="D10" s="64">
        <f t="shared" si="0"/>
        <v>999.6</v>
      </c>
      <c r="E10" s="33"/>
    </row>
    <row r="11" spans="1:6" x14ac:dyDescent="0.3">
      <c r="A11" s="6" t="s">
        <v>18</v>
      </c>
      <c r="B11" s="7">
        <v>1</v>
      </c>
      <c r="C11" s="8">
        <v>300</v>
      </c>
      <c r="D11" s="30">
        <f t="shared" si="0"/>
        <v>300</v>
      </c>
      <c r="E11" s="33"/>
    </row>
    <row r="12" spans="1:6" ht="19.5" customHeight="1" x14ac:dyDescent="0.3">
      <c r="A12" s="27" t="s">
        <v>40</v>
      </c>
      <c r="B12" s="7">
        <v>3</v>
      </c>
      <c r="C12" s="8">
        <v>100</v>
      </c>
      <c r="D12" s="30">
        <f t="shared" si="0"/>
        <v>300</v>
      </c>
      <c r="E12" s="33"/>
    </row>
    <row r="13" spans="1:6" ht="21" customHeight="1" x14ac:dyDescent="0.3">
      <c r="A13" s="27" t="s">
        <v>41</v>
      </c>
      <c r="B13" s="7">
        <v>4</v>
      </c>
      <c r="C13" s="8">
        <v>100</v>
      </c>
      <c r="D13" s="30">
        <f t="shared" si="0"/>
        <v>400</v>
      </c>
      <c r="E13" s="33"/>
    </row>
    <row r="14" spans="1:6" x14ac:dyDescent="0.3">
      <c r="A14" s="11" t="s">
        <v>23</v>
      </c>
      <c r="B14" s="12"/>
      <c r="C14" s="13"/>
      <c r="D14" s="65"/>
      <c r="E14" s="32">
        <f>SUM(D6:D13)</f>
        <v>4999.6000000000004</v>
      </c>
    </row>
    <row r="15" spans="1:6" x14ac:dyDescent="0.3">
      <c r="A15" s="6"/>
      <c r="B15" s="8"/>
      <c r="C15" s="8"/>
      <c r="D15" s="30"/>
      <c r="E15" s="33"/>
    </row>
    <row r="16" spans="1:6" x14ac:dyDescent="0.3">
      <c r="A16" s="15" t="s">
        <v>11</v>
      </c>
      <c r="B16" s="16"/>
      <c r="C16" s="16"/>
      <c r="D16" s="66"/>
      <c r="E16" s="67">
        <f>E14</f>
        <v>4999.6000000000004</v>
      </c>
    </row>
    <row r="17" spans="1:5" x14ac:dyDescent="0.3">
      <c r="A17" s="14" t="s">
        <v>27</v>
      </c>
      <c r="B17" s="69"/>
      <c r="C17" s="69"/>
      <c r="D17" s="34"/>
      <c r="E17" s="34"/>
    </row>
    <row r="18" spans="1:5" x14ac:dyDescent="0.3">
      <c r="A18" s="41" t="s">
        <v>42</v>
      </c>
      <c r="B18" s="8"/>
      <c r="C18" s="8"/>
      <c r="D18" s="30"/>
      <c r="E18" s="34">
        <v>5000</v>
      </c>
    </row>
    <row r="19" spans="1:5" x14ac:dyDescent="0.3">
      <c r="B19" s="8"/>
      <c r="C19" s="8"/>
      <c r="D19" s="30"/>
      <c r="E19" s="30"/>
    </row>
    <row r="20" spans="1:5" x14ac:dyDescent="0.3">
      <c r="B20" s="8"/>
      <c r="C20" s="8"/>
      <c r="D20" s="8"/>
      <c r="E20" s="8"/>
    </row>
    <row r="21" spans="1:5" x14ac:dyDescent="0.3">
      <c r="A21" s="17" t="s">
        <v>43</v>
      </c>
      <c r="B21" s="8"/>
      <c r="C21" s="8"/>
      <c r="D21" s="8" t="s">
        <v>26</v>
      </c>
      <c r="E21" s="8"/>
    </row>
    <row r="22" spans="1:5" x14ac:dyDescent="0.3">
      <c r="A22" s="60" t="s">
        <v>44</v>
      </c>
      <c r="B22" s="8"/>
      <c r="C22" s="8"/>
      <c r="D22" s="8"/>
      <c r="E22" s="8"/>
    </row>
    <row r="23" spans="1:5" ht="17.25" customHeight="1" x14ac:dyDescent="0.3">
      <c r="A23" s="26" t="s">
        <v>31</v>
      </c>
    </row>
  </sheetData>
  <mergeCells count="1">
    <mergeCell ref="D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DDA6A-BE2D-48B5-A3F9-29BF19282D5E}">
  <dimension ref="A1:F35"/>
  <sheetViews>
    <sheetView workbookViewId="0">
      <selection activeCell="E30" sqref="E30"/>
    </sheetView>
  </sheetViews>
  <sheetFormatPr defaultRowHeight="14.4" x14ac:dyDescent="0.3"/>
  <cols>
    <col min="1" max="1" width="52.109375" customWidth="1"/>
    <col min="3" max="3" width="15.44140625" customWidth="1"/>
    <col min="4" max="4" width="15.6640625" customWidth="1"/>
    <col min="5" max="5" width="16" customWidth="1"/>
  </cols>
  <sheetData>
    <row r="1" spans="1:6" ht="15.6" x14ac:dyDescent="0.3">
      <c r="A1" s="70" t="s">
        <v>45</v>
      </c>
    </row>
    <row r="2" spans="1:6" ht="38.25" customHeight="1" x14ac:dyDescent="0.3">
      <c r="A2" s="71" t="s">
        <v>46</v>
      </c>
    </row>
    <row r="3" spans="1:6" x14ac:dyDescent="0.3">
      <c r="A3" s="1"/>
      <c r="B3" s="57" t="s">
        <v>9</v>
      </c>
      <c r="C3" s="57" t="s">
        <v>10</v>
      </c>
      <c r="D3" s="76" t="s">
        <v>11</v>
      </c>
      <c r="E3" s="76"/>
      <c r="F3" s="59" t="s">
        <v>12</v>
      </c>
    </row>
    <row r="4" spans="1:6" x14ac:dyDescent="0.3">
      <c r="A4" s="2" t="s">
        <v>13</v>
      </c>
      <c r="B4" s="3"/>
      <c r="C4" s="4"/>
      <c r="D4" s="4"/>
      <c r="E4" s="5"/>
    </row>
    <row r="5" spans="1:6" x14ac:dyDescent="0.3">
      <c r="A5" s="6" t="s">
        <v>47</v>
      </c>
      <c r="B5" s="7">
        <v>100</v>
      </c>
      <c r="C5" s="10">
        <v>60</v>
      </c>
      <c r="D5" s="64">
        <f>B5*C5</f>
        <v>6000</v>
      </c>
      <c r="E5" s="33"/>
    </row>
    <row r="6" spans="1:6" x14ac:dyDescent="0.3">
      <c r="A6" s="6" t="s">
        <v>48</v>
      </c>
      <c r="B6" s="7">
        <v>100</v>
      </c>
      <c r="C6" s="8">
        <v>100</v>
      </c>
      <c r="D6" s="30">
        <f t="shared" ref="D6:D15" si="0">B6*C6</f>
        <v>10000</v>
      </c>
      <c r="E6" s="33"/>
    </row>
    <row r="7" spans="1:6" x14ac:dyDescent="0.3">
      <c r="A7" s="6" t="s">
        <v>22</v>
      </c>
      <c r="B7" s="7">
        <v>50</v>
      </c>
      <c r="C7" s="10">
        <v>60</v>
      </c>
      <c r="D7" s="30">
        <f>B7*C7</f>
        <v>3000</v>
      </c>
      <c r="E7" s="33"/>
    </row>
    <row r="8" spans="1:6" x14ac:dyDescent="0.3">
      <c r="A8" s="6" t="s">
        <v>49</v>
      </c>
      <c r="B8" s="7"/>
      <c r="C8" s="8"/>
      <c r="D8" s="63">
        <v>4000</v>
      </c>
      <c r="E8" s="33"/>
    </row>
    <row r="9" spans="1:6" x14ac:dyDescent="0.3">
      <c r="A9" s="6" t="s">
        <v>50</v>
      </c>
      <c r="B9" s="7">
        <v>50</v>
      </c>
      <c r="C9" s="10">
        <v>60</v>
      </c>
      <c r="D9" s="63">
        <f t="shared" si="0"/>
        <v>3000</v>
      </c>
      <c r="E9" s="33"/>
    </row>
    <row r="10" spans="1:6" x14ac:dyDescent="0.3">
      <c r="A10" s="6" t="s">
        <v>51</v>
      </c>
      <c r="B10" s="7">
        <v>5</v>
      </c>
      <c r="C10" s="8">
        <v>1000</v>
      </c>
      <c r="D10" s="30">
        <f t="shared" si="0"/>
        <v>5000</v>
      </c>
      <c r="E10" s="33"/>
    </row>
    <row r="11" spans="1:6" ht="18" customHeight="1" x14ac:dyDescent="0.3">
      <c r="A11" s="27" t="s">
        <v>52</v>
      </c>
      <c r="B11" s="7"/>
      <c r="C11" s="7"/>
      <c r="D11" s="30">
        <v>1000</v>
      </c>
      <c r="E11" s="33"/>
    </row>
    <row r="12" spans="1:6" ht="19.5" customHeight="1" x14ac:dyDescent="0.3">
      <c r="A12" s="27" t="s">
        <v>53</v>
      </c>
      <c r="B12" s="7">
        <v>50</v>
      </c>
      <c r="C12" s="8">
        <v>100</v>
      </c>
      <c r="D12" s="30">
        <f t="shared" si="0"/>
        <v>5000</v>
      </c>
      <c r="E12" s="33"/>
    </row>
    <row r="13" spans="1:6" x14ac:dyDescent="0.3">
      <c r="A13" s="27" t="s">
        <v>54</v>
      </c>
      <c r="B13" s="7">
        <v>50</v>
      </c>
      <c r="C13" s="8">
        <v>100</v>
      </c>
      <c r="D13" s="30">
        <f t="shared" si="0"/>
        <v>5000</v>
      </c>
      <c r="E13" s="33"/>
    </row>
    <row r="14" spans="1:6" x14ac:dyDescent="0.3">
      <c r="A14" s="27" t="s">
        <v>55</v>
      </c>
      <c r="B14" s="7">
        <v>50</v>
      </c>
      <c r="C14" s="10">
        <v>60</v>
      </c>
      <c r="D14" s="30">
        <f t="shared" si="0"/>
        <v>3000</v>
      </c>
      <c r="E14" s="33"/>
    </row>
    <row r="15" spans="1:6" x14ac:dyDescent="0.3">
      <c r="A15" s="27" t="s">
        <v>56</v>
      </c>
      <c r="B15" s="7">
        <v>50</v>
      </c>
      <c r="C15" s="10">
        <v>60</v>
      </c>
      <c r="D15" s="30">
        <f t="shared" si="0"/>
        <v>3000</v>
      </c>
      <c r="E15" s="33"/>
    </row>
    <row r="16" spans="1:6" x14ac:dyDescent="0.3">
      <c r="A16" s="27" t="s">
        <v>57</v>
      </c>
      <c r="B16" s="7"/>
      <c r="C16" s="7"/>
      <c r="D16" s="30">
        <v>6000</v>
      </c>
      <c r="E16" s="33"/>
    </row>
    <row r="17" spans="1:5" x14ac:dyDescent="0.3">
      <c r="A17" s="27"/>
      <c r="B17" s="7"/>
      <c r="C17" s="7"/>
      <c r="D17" s="30"/>
      <c r="E17" s="33"/>
    </row>
    <row r="18" spans="1:5" x14ac:dyDescent="0.3">
      <c r="A18" s="11" t="s">
        <v>23</v>
      </c>
      <c r="B18" s="13"/>
      <c r="C18" s="13"/>
      <c r="D18" s="65"/>
      <c r="E18" s="32">
        <f>SUM(D5:D17)</f>
        <v>54000</v>
      </c>
    </row>
    <row r="19" spans="1:5" x14ac:dyDescent="0.3">
      <c r="A19" s="6"/>
      <c r="B19" s="7"/>
      <c r="C19" s="8"/>
      <c r="D19" s="30"/>
      <c r="E19" s="33"/>
    </row>
    <row r="20" spans="1:5" x14ac:dyDescent="0.3">
      <c r="A20" s="14" t="s">
        <v>24</v>
      </c>
      <c r="B20" s="7"/>
      <c r="C20" s="8"/>
      <c r="D20" s="30"/>
      <c r="E20" s="33"/>
    </row>
    <row r="21" spans="1:5" x14ac:dyDescent="0.3">
      <c r="A21" s="6" t="s">
        <v>25</v>
      </c>
      <c r="B21" s="7">
        <v>100</v>
      </c>
      <c r="C21" s="8">
        <v>100</v>
      </c>
      <c r="D21" s="30">
        <f>B21*C21</f>
        <v>10000</v>
      </c>
      <c r="E21" s="33"/>
    </row>
    <row r="22" spans="1:5" x14ac:dyDescent="0.3">
      <c r="A22" s="6" t="s">
        <v>22</v>
      </c>
      <c r="B22" s="7">
        <v>100</v>
      </c>
      <c r="C22" s="10">
        <v>60</v>
      </c>
      <c r="D22" s="30">
        <f>B22*C22</f>
        <v>6000</v>
      </c>
      <c r="E22" s="33"/>
    </row>
    <row r="23" spans="1:5" x14ac:dyDescent="0.3">
      <c r="A23" s="6"/>
      <c r="B23" s="7"/>
      <c r="C23" s="8"/>
      <c r="D23" s="30"/>
      <c r="E23" s="33"/>
    </row>
    <row r="24" spans="1:5" x14ac:dyDescent="0.3">
      <c r="A24" s="11" t="s">
        <v>23</v>
      </c>
      <c r="B24" s="13"/>
      <c r="C24" s="13"/>
      <c r="D24" s="65"/>
      <c r="E24" s="32">
        <f>SUM(D21:D22)</f>
        <v>16000</v>
      </c>
    </row>
    <row r="25" spans="1:5" x14ac:dyDescent="0.3">
      <c r="A25" s="6"/>
      <c r="B25" s="8"/>
      <c r="C25" s="8"/>
      <c r="D25" s="30"/>
      <c r="E25" s="33"/>
    </row>
    <row r="26" spans="1:5" x14ac:dyDescent="0.3">
      <c r="A26" s="15" t="s">
        <v>11</v>
      </c>
      <c r="B26" s="16"/>
      <c r="C26" s="16"/>
      <c r="D26" s="66"/>
      <c r="E26" s="67">
        <f>E18+E24</f>
        <v>70000</v>
      </c>
    </row>
    <row r="27" spans="1:5" x14ac:dyDescent="0.3">
      <c r="A27" s="14" t="s">
        <v>27</v>
      </c>
      <c r="B27" s="69"/>
      <c r="C27" s="69"/>
      <c r="D27" s="34"/>
      <c r="E27" s="34"/>
    </row>
    <row r="28" spans="1:5" x14ac:dyDescent="0.3">
      <c r="A28" s="41" t="s">
        <v>58</v>
      </c>
      <c r="B28" s="8"/>
      <c r="C28" s="8"/>
      <c r="D28" s="30"/>
      <c r="E28" s="34">
        <f>0.5*E26</f>
        <v>35000</v>
      </c>
    </row>
    <row r="29" spans="1:5" x14ac:dyDescent="0.3">
      <c r="A29" s="42" t="s">
        <v>29</v>
      </c>
      <c r="B29" s="8"/>
      <c r="C29" s="8"/>
      <c r="D29" s="30"/>
      <c r="E29" s="38">
        <f>D5+D7+D22</f>
        <v>15000</v>
      </c>
    </row>
    <row r="30" spans="1:5" x14ac:dyDescent="0.3">
      <c r="A30" s="42" t="s">
        <v>59</v>
      </c>
      <c r="B30" s="8"/>
      <c r="C30" s="8"/>
      <c r="D30" s="30"/>
      <c r="E30" s="38">
        <v>15000</v>
      </c>
    </row>
    <row r="31" spans="1:5" x14ac:dyDescent="0.3">
      <c r="A31" s="42" t="s">
        <v>60</v>
      </c>
      <c r="B31" s="8"/>
      <c r="C31" s="8"/>
      <c r="D31" s="30"/>
      <c r="E31" s="38">
        <v>5000</v>
      </c>
    </row>
    <row r="32" spans="1:5" x14ac:dyDescent="0.3">
      <c r="A32" s="42"/>
      <c r="D32" s="30"/>
      <c r="E32" s="30"/>
    </row>
    <row r="33" spans="1:4" x14ac:dyDescent="0.3">
      <c r="A33" s="17" t="s">
        <v>43</v>
      </c>
      <c r="D33" t="s">
        <v>26</v>
      </c>
    </row>
    <row r="34" spans="1:4" x14ac:dyDescent="0.3">
      <c r="A34" s="60" t="s">
        <v>44</v>
      </c>
    </row>
    <row r="35" spans="1:4" ht="17.25" customHeight="1" x14ac:dyDescent="0.3">
      <c r="A35" s="26" t="s">
        <v>31</v>
      </c>
    </row>
  </sheetData>
  <mergeCells count="1">
    <mergeCell ref="D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9A59-A3E7-4C12-8E0E-538CC9C23EE4}">
  <dimension ref="A1:F31"/>
  <sheetViews>
    <sheetView workbookViewId="0">
      <selection activeCell="A3" sqref="A3:E3"/>
    </sheetView>
  </sheetViews>
  <sheetFormatPr defaultRowHeight="14.4" x14ac:dyDescent="0.3"/>
  <cols>
    <col min="1" max="1" width="44.33203125" customWidth="1"/>
    <col min="3" max="3" width="14.88671875" customWidth="1"/>
    <col min="4" max="4" width="17.5546875" customWidth="1"/>
    <col min="5" max="5" width="17" customWidth="1"/>
    <col min="6" max="6" width="18.109375" customWidth="1"/>
    <col min="7" max="7" width="15.6640625" customWidth="1"/>
    <col min="8" max="8" width="16.6640625" customWidth="1"/>
    <col min="9" max="9" width="13" customWidth="1"/>
    <col min="10" max="10" width="16.33203125" customWidth="1"/>
  </cols>
  <sheetData>
    <row r="1" spans="1:6" ht="15" customHeight="1" x14ac:dyDescent="0.3">
      <c r="A1" s="77" t="s">
        <v>61</v>
      </c>
      <c r="B1" s="77"/>
      <c r="C1" s="77"/>
      <c r="D1" s="77"/>
      <c r="E1" s="77"/>
    </row>
    <row r="2" spans="1:6" ht="15" customHeight="1" x14ac:dyDescent="0.3">
      <c r="A2" s="79" t="s">
        <v>62</v>
      </c>
      <c r="B2" s="79"/>
      <c r="C2" s="79"/>
      <c r="D2" s="79"/>
      <c r="E2" s="79"/>
    </row>
    <row r="3" spans="1:6" s="72" customFormat="1" ht="36.75" customHeight="1" x14ac:dyDescent="0.3">
      <c r="A3" s="78" t="s">
        <v>63</v>
      </c>
      <c r="B3" s="78"/>
      <c r="C3" s="78"/>
      <c r="D3" s="78"/>
      <c r="E3" s="78"/>
    </row>
    <row r="5" spans="1:6" ht="15.75" customHeight="1" x14ac:dyDescent="0.3">
      <c r="A5" s="1"/>
      <c r="B5" s="57" t="s">
        <v>9</v>
      </c>
      <c r="C5" s="57" t="s">
        <v>10</v>
      </c>
      <c r="D5" s="76" t="s">
        <v>11</v>
      </c>
      <c r="E5" s="76"/>
      <c r="F5" s="59" t="s">
        <v>12</v>
      </c>
    </row>
    <row r="6" spans="1:6" x14ac:dyDescent="0.3">
      <c r="A6" s="20"/>
      <c r="B6" s="3"/>
      <c r="C6" s="4"/>
      <c r="D6" s="4"/>
      <c r="E6" s="5"/>
    </row>
    <row r="7" spans="1:6" x14ac:dyDescent="0.3">
      <c r="A7" s="6" t="s">
        <v>14</v>
      </c>
      <c r="B7" s="7">
        <v>15</v>
      </c>
      <c r="C7" s="8">
        <v>80</v>
      </c>
      <c r="D7" s="53">
        <f>B7*C7</f>
        <v>1200</v>
      </c>
      <c r="E7" s="9"/>
    </row>
    <row r="8" spans="1:6" x14ac:dyDescent="0.3">
      <c r="A8" s="6" t="s">
        <v>15</v>
      </c>
      <c r="B8" s="7">
        <v>40</v>
      </c>
      <c r="C8" s="10">
        <v>60</v>
      </c>
      <c r="D8" s="54">
        <f>B8*C8</f>
        <v>2400</v>
      </c>
      <c r="E8" s="9"/>
    </row>
    <row r="9" spans="1:6" x14ac:dyDescent="0.3">
      <c r="A9" s="6" t="s">
        <v>16</v>
      </c>
      <c r="B9" s="7"/>
      <c r="C9" s="8"/>
      <c r="D9" s="55">
        <v>3000</v>
      </c>
      <c r="E9" s="9"/>
    </row>
    <row r="10" spans="1:6" x14ac:dyDescent="0.3">
      <c r="A10" s="6" t="s">
        <v>17</v>
      </c>
      <c r="B10" s="7">
        <v>15</v>
      </c>
      <c r="C10" s="10">
        <v>60</v>
      </c>
      <c r="D10" s="55">
        <f>B10*C10</f>
        <v>900</v>
      </c>
      <c r="E10" s="9"/>
    </row>
    <row r="11" spans="1:6" x14ac:dyDescent="0.3">
      <c r="A11" s="6" t="s">
        <v>18</v>
      </c>
      <c r="B11" s="52">
        <v>2</v>
      </c>
      <c r="C11" s="8">
        <v>500</v>
      </c>
      <c r="D11" s="53">
        <f>B11*C11</f>
        <v>1000</v>
      </c>
      <c r="E11" s="9"/>
    </row>
    <row r="12" spans="1:6" ht="18" customHeight="1" x14ac:dyDescent="0.3">
      <c r="A12" s="27" t="s">
        <v>64</v>
      </c>
      <c r="B12" s="52">
        <v>20</v>
      </c>
      <c r="C12" s="10">
        <v>60</v>
      </c>
      <c r="D12" s="53">
        <f>B12*C12</f>
        <v>1200</v>
      </c>
      <c r="E12" s="9"/>
    </row>
    <row r="13" spans="1:6" x14ac:dyDescent="0.3">
      <c r="A13" s="6" t="s">
        <v>19</v>
      </c>
      <c r="B13" s="7"/>
      <c r="C13" s="8">
        <v>600</v>
      </c>
      <c r="D13" s="53">
        <f>C13</f>
        <v>600</v>
      </c>
      <c r="E13" s="9"/>
    </row>
    <row r="14" spans="1:6" x14ac:dyDescent="0.3">
      <c r="A14" s="6" t="s">
        <v>20</v>
      </c>
      <c r="B14" s="7">
        <v>7</v>
      </c>
      <c r="C14" s="8">
        <v>90</v>
      </c>
      <c r="D14" s="53">
        <f>B14*C14</f>
        <v>630</v>
      </c>
      <c r="E14" s="9"/>
    </row>
    <row r="15" spans="1:6" x14ac:dyDescent="0.3">
      <c r="A15" s="6" t="s">
        <v>21</v>
      </c>
      <c r="B15" s="7">
        <v>8</v>
      </c>
      <c r="C15" s="8">
        <v>90</v>
      </c>
      <c r="D15" s="53">
        <f>B15*C15</f>
        <v>720</v>
      </c>
      <c r="E15" s="9"/>
    </row>
    <row r="16" spans="1:6" x14ac:dyDescent="0.3">
      <c r="A16" s="6" t="s">
        <v>22</v>
      </c>
      <c r="B16" s="7">
        <v>145</v>
      </c>
      <c r="C16" s="10">
        <v>60</v>
      </c>
      <c r="D16" s="53">
        <f>B16*C16</f>
        <v>8700</v>
      </c>
      <c r="E16" s="9"/>
    </row>
    <row r="17" spans="1:5" x14ac:dyDescent="0.3">
      <c r="A17" s="6" t="s">
        <v>65</v>
      </c>
      <c r="B17" s="7"/>
      <c r="C17" s="8"/>
      <c r="D17" s="53">
        <v>5000</v>
      </c>
      <c r="E17" s="9"/>
    </row>
    <row r="18" spans="1:5" x14ac:dyDescent="0.3">
      <c r="A18" s="6" t="s">
        <v>66</v>
      </c>
      <c r="B18" s="7">
        <v>3</v>
      </c>
      <c r="C18" s="8">
        <v>950</v>
      </c>
      <c r="D18" s="53">
        <f>B18*C18</f>
        <v>2850</v>
      </c>
      <c r="E18" s="9"/>
    </row>
    <row r="19" spans="1:5" x14ac:dyDescent="0.3">
      <c r="A19" s="6" t="s">
        <v>67</v>
      </c>
      <c r="B19" s="7">
        <v>30</v>
      </c>
      <c r="C19" s="10">
        <v>60</v>
      </c>
      <c r="D19" s="53">
        <f>B19*C19</f>
        <v>1800</v>
      </c>
      <c r="E19" s="9"/>
    </row>
    <row r="20" spans="1:5" x14ac:dyDescent="0.3">
      <c r="A20" s="6"/>
      <c r="B20" s="7"/>
      <c r="C20" s="8"/>
      <c r="D20" s="30"/>
      <c r="E20" s="33"/>
    </row>
    <row r="21" spans="1:5" x14ac:dyDescent="0.3">
      <c r="A21" s="21" t="s">
        <v>23</v>
      </c>
      <c r="B21" s="22"/>
      <c r="C21" s="22"/>
      <c r="D21" s="22"/>
      <c r="E21" s="44">
        <f>SUM(D7:D19)</f>
        <v>30000</v>
      </c>
    </row>
    <row r="22" spans="1:5" x14ac:dyDescent="0.3">
      <c r="A22" s="6"/>
      <c r="B22" s="8"/>
      <c r="C22" s="8"/>
      <c r="D22" s="8"/>
      <c r="E22" s="33"/>
    </row>
    <row r="23" spans="1:5" ht="15.6" x14ac:dyDescent="0.3">
      <c r="A23" s="45" t="s">
        <v>11</v>
      </c>
      <c r="B23" s="46"/>
      <c r="C23" s="46"/>
      <c r="D23" s="46"/>
      <c r="E23" s="47">
        <f>SUM(E6:E21)</f>
        <v>30000</v>
      </c>
    </row>
    <row r="24" spans="1:5" ht="15.6" x14ac:dyDescent="0.3">
      <c r="A24" s="23" t="s">
        <v>27</v>
      </c>
      <c r="B24" s="48"/>
      <c r="C24" s="48"/>
      <c r="D24" s="48"/>
      <c r="E24" s="49"/>
    </row>
    <row r="25" spans="1:5" x14ac:dyDescent="0.3">
      <c r="A25" s="42" t="s">
        <v>28</v>
      </c>
      <c r="B25" s="8"/>
      <c r="C25" s="8"/>
      <c r="D25" s="8"/>
      <c r="E25" s="50">
        <v>15000</v>
      </c>
    </row>
    <row r="26" spans="1:5" x14ac:dyDescent="0.3">
      <c r="A26" s="42" t="s">
        <v>29</v>
      </c>
      <c r="B26" s="8"/>
      <c r="C26" s="8"/>
      <c r="D26" s="8"/>
      <c r="E26" s="38">
        <f>D19+D16+D10+D8+D12</f>
        <v>15000</v>
      </c>
    </row>
    <row r="27" spans="1:5" x14ac:dyDescent="0.3">
      <c r="A27" s="51"/>
    </row>
    <row r="29" spans="1:5" x14ac:dyDescent="0.3">
      <c r="A29" s="17" t="s">
        <v>30</v>
      </c>
      <c r="B29" s="8"/>
      <c r="C29" s="8"/>
      <c r="D29" s="8"/>
      <c r="E29" s="8"/>
    </row>
    <row r="30" spans="1:5" x14ac:dyDescent="0.3">
      <c r="A30" s="18" t="s">
        <v>31</v>
      </c>
    </row>
    <row r="31" spans="1:5" x14ac:dyDescent="0.3">
      <c r="A31" s="19" t="s">
        <v>32</v>
      </c>
    </row>
  </sheetData>
  <mergeCells count="4">
    <mergeCell ref="D5:E5"/>
    <mergeCell ref="A1:E1"/>
    <mergeCell ref="A3:E3"/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80DBF-C5B6-4AF6-A01B-198CB3F61FD2}">
  <dimension ref="A1:F38"/>
  <sheetViews>
    <sheetView workbookViewId="0">
      <selection activeCell="B33" sqref="B33"/>
    </sheetView>
  </sheetViews>
  <sheetFormatPr defaultRowHeight="14.4" x14ac:dyDescent="0.3"/>
  <cols>
    <col min="1" max="1" width="44.6640625" customWidth="1"/>
    <col min="3" max="3" width="13.5546875" customWidth="1"/>
    <col min="4" max="4" width="12.109375" customWidth="1"/>
    <col min="5" max="5" width="11.5546875" customWidth="1"/>
  </cols>
  <sheetData>
    <row r="1" spans="1:6" ht="15" customHeight="1" x14ac:dyDescent="0.3">
      <c r="A1" s="77" t="s">
        <v>68</v>
      </c>
      <c r="B1" s="77"/>
      <c r="C1" s="77"/>
      <c r="D1" s="77"/>
      <c r="E1" s="77"/>
    </row>
    <row r="2" spans="1:6" ht="15" customHeight="1" x14ac:dyDescent="0.3">
      <c r="A2" s="73" t="s">
        <v>69</v>
      </c>
      <c r="B2" s="68"/>
      <c r="C2" s="68"/>
      <c r="D2" s="68"/>
      <c r="E2" s="68"/>
    </row>
    <row r="4" spans="1:6" x14ac:dyDescent="0.3">
      <c r="A4" s="1"/>
      <c r="B4" s="57" t="s">
        <v>9</v>
      </c>
      <c r="C4" s="57" t="s">
        <v>10</v>
      </c>
      <c r="D4" s="76" t="s">
        <v>11</v>
      </c>
      <c r="E4" s="76"/>
      <c r="F4" s="59" t="s">
        <v>12</v>
      </c>
    </row>
    <row r="5" spans="1:6" x14ac:dyDescent="0.3">
      <c r="A5" s="20" t="s">
        <v>13</v>
      </c>
      <c r="B5" s="3"/>
      <c r="C5" s="4"/>
      <c r="D5" s="4"/>
      <c r="E5" s="5"/>
    </row>
    <row r="6" spans="1:6" x14ac:dyDescent="0.3">
      <c r="A6" s="6" t="s">
        <v>14</v>
      </c>
      <c r="B6" s="7">
        <v>90</v>
      </c>
      <c r="C6" s="8">
        <v>80</v>
      </c>
      <c r="D6" s="53">
        <f>B6*C6</f>
        <v>7200</v>
      </c>
      <c r="E6" s="9"/>
    </row>
    <row r="7" spans="1:6" x14ac:dyDescent="0.3">
      <c r="A7" s="6" t="s">
        <v>15</v>
      </c>
      <c r="B7" s="7">
        <v>50</v>
      </c>
      <c r="C7" s="10">
        <v>60</v>
      </c>
      <c r="D7" s="54">
        <f>B7*C7</f>
        <v>3000</v>
      </c>
      <c r="E7" s="9"/>
    </row>
    <row r="8" spans="1:6" x14ac:dyDescent="0.3">
      <c r="A8" s="6" t="s">
        <v>16</v>
      </c>
      <c r="B8" s="7"/>
      <c r="C8" s="8"/>
      <c r="D8" s="55">
        <v>3200</v>
      </c>
      <c r="E8" s="9"/>
    </row>
    <row r="9" spans="1:6" x14ac:dyDescent="0.3">
      <c r="A9" s="6" t="s">
        <v>17</v>
      </c>
      <c r="B9" s="7">
        <v>13.34</v>
      </c>
      <c r="C9" s="10">
        <v>60</v>
      </c>
      <c r="D9" s="55">
        <f>B9*C9</f>
        <v>800.4</v>
      </c>
      <c r="E9" s="9"/>
    </row>
    <row r="10" spans="1:6" x14ac:dyDescent="0.3">
      <c r="A10" s="6" t="s">
        <v>18</v>
      </c>
      <c r="B10" s="52">
        <v>5</v>
      </c>
      <c r="C10" s="8">
        <v>700</v>
      </c>
      <c r="D10" s="53">
        <f>B10*C10</f>
        <v>3500</v>
      </c>
      <c r="E10" s="9"/>
    </row>
    <row r="11" spans="1:6" x14ac:dyDescent="0.3">
      <c r="A11" s="6" t="s">
        <v>19</v>
      </c>
      <c r="B11" s="7"/>
      <c r="C11" s="8">
        <v>3500</v>
      </c>
      <c r="D11" s="53">
        <f>C11</f>
        <v>3500</v>
      </c>
      <c r="E11" s="9"/>
    </row>
    <row r="12" spans="1:6" x14ac:dyDescent="0.3">
      <c r="A12" s="6" t="s">
        <v>20</v>
      </c>
      <c r="B12" s="7">
        <v>30</v>
      </c>
      <c r="C12" s="8">
        <v>90</v>
      </c>
      <c r="D12" s="53">
        <f>B12*C12</f>
        <v>2700</v>
      </c>
      <c r="E12" s="9"/>
    </row>
    <row r="13" spans="1:6" x14ac:dyDescent="0.3">
      <c r="A13" s="6" t="s">
        <v>21</v>
      </c>
      <c r="B13" s="7">
        <v>30</v>
      </c>
      <c r="C13" s="8">
        <v>90</v>
      </c>
      <c r="D13" s="53">
        <f>B13*C13</f>
        <v>2700</v>
      </c>
      <c r="E13" s="9"/>
    </row>
    <row r="14" spans="1:6" x14ac:dyDescent="0.3">
      <c r="A14" s="6" t="s">
        <v>70</v>
      </c>
      <c r="B14" s="7">
        <v>30</v>
      </c>
      <c r="C14" s="10">
        <v>60</v>
      </c>
      <c r="D14" s="53">
        <f>B14*C14</f>
        <v>1800</v>
      </c>
      <c r="E14" s="9"/>
    </row>
    <row r="15" spans="1:6" x14ac:dyDescent="0.3">
      <c r="A15" s="6" t="s">
        <v>22</v>
      </c>
      <c r="B15" s="7">
        <v>80</v>
      </c>
      <c r="C15" s="10">
        <v>60</v>
      </c>
      <c r="D15" s="53">
        <f>B15*C15</f>
        <v>4800</v>
      </c>
      <c r="E15" s="9"/>
    </row>
    <row r="16" spans="1:6" x14ac:dyDescent="0.3">
      <c r="A16" s="27" t="s">
        <v>71</v>
      </c>
      <c r="B16" s="7"/>
      <c r="C16" s="8"/>
      <c r="D16" s="53">
        <v>20000</v>
      </c>
      <c r="E16" s="9"/>
    </row>
    <row r="17" spans="1:5" x14ac:dyDescent="0.3">
      <c r="A17" s="6" t="s">
        <v>72</v>
      </c>
      <c r="B17" s="7"/>
      <c r="C17" s="8"/>
      <c r="D17" s="53">
        <v>10000</v>
      </c>
      <c r="E17" s="9"/>
    </row>
    <row r="18" spans="1:5" x14ac:dyDescent="0.3">
      <c r="A18" s="6" t="s">
        <v>73</v>
      </c>
      <c r="B18" s="7">
        <v>50</v>
      </c>
      <c r="C18" s="10">
        <v>60</v>
      </c>
      <c r="D18" s="53">
        <f>B18*C18</f>
        <v>3000</v>
      </c>
      <c r="E18" s="9"/>
    </row>
    <row r="19" spans="1:5" x14ac:dyDescent="0.3">
      <c r="A19" s="6"/>
      <c r="B19" s="7"/>
      <c r="C19" s="8"/>
      <c r="D19" s="53"/>
      <c r="E19" s="9"/>
    </row>
    <row r="20" spans="1:5" x14ac:dyDescent="0.3">
      <c r="A20" s="21" t="s">
        <v>23</v>
      </c>
      <c r="B20" s="12"/>
      <c r="C20" s="22"/>
      <c r="D20" s="56"/>
      <c r="E20" s="44">
        <f>SUM(D6:D18)</f>
        <v>66200.399999999994</v>
      </c>
    </row>
    <row r="21" spans="1:5" x14ac:dyDescent="0.3">
      <c r="A21" s="6"/>
      <c r="B21" s="7"/>
      <c r="C21" s="8"/>
      <c r="D21" s="30"/>
      <c r="E21" s="33"/>
    </row>
    <row r="22" spans="1:5" x14ac:dyDescent="0.3">
      <c r="A22" s="23" t="s">
        <v>24</v>
      </c>
      <c r="B22" s="7"/>
      <c r="C22" s="8"/>
      <c r="D22" s="30"/>
      <c r="E22" s="33"/>
    </row>
    <row r="23" spans="1:5" x14ac:dyDescent="0.3">
      <c r="A23" s="6" t="s">
        <v>25</v>
      </c>
      <c r="B23" s="7">
        <v>90</v>
      </c>
      <c r="C23" s="8">
        <v>80</v>
      </c>
      <c r="D23" s="30">
        <f>B23*C23</f>
        <v>7200</v>
      </c>
      <c r="E23" s="33"/>
    </row>
    <row r="24" spans="1:5" x14ac:dyDescent="0.3">
      <c r="A24" s="6" t="s">
        <v>22</v>
      </c>
      <c r="B24" s="7">
        <v>110</v>
      </c>
      <c r="C24" s="10">
        <v>60</v>
      </c>
      <c r="D24" s="30">
        <f>B24*C24</f>
        <v>6600</v>
      </c>
      <c r="E24" s="33"/>
    </row>
    <row r="25" spans="1:5" x14ac:dyDescent="0.3">
      <c r="A25" s="6"/>
      <c r="B25" s="7"/>
      <c r="C25" s="8"/>
      <c r="D25" s="30"/>
      <c r="E25" s="33"/>
    </row>
    <row r="26" spans="1:5" x14ac:dyDescent="0.3">
      <c r="A26" s="21" t="s">
        <v>23</v>
      </c>
      <c r="B26" s="22"/>
      <c r="C26" s="22"/>
      <c r="D26" s="22"/>
      <c r="E26" s="44">
        <f>SUM(D23:D24)</f>
        <v>13800</v>
      </c>
    </row>
    <row r="27" spans="1:5" x14ac:dyDescent="0.3">
      <c r="A27" s="6"/>
      <c r="B27" s="8"/>
      <c r="C27" s="8"/>
      <c r="D27" s="8"/>
      <c r="E27" s="33"/>
    </row>
    <row r="28" spans="1:5" ht="15.6" x14ac:dyDescent="0.3">
      <c r="A28" s="45" t="s">
        <v>11</v>
      </c>
      <c r="B28" s="46"/>
      <c r="C28" s="46"/>
      <c r="D28" s="46"/>
      <c r="E28" s="47">
        <f>SUM(E5:E26)</f>
        <v>80000.399999999994</v>
      </c>
    </row>
    <row r="29" spans="1:5" ht="15.6" x14ac:dyDescent="0.3">
      <c r="A29" s="23" t="s">
        <v>27</v>
      </c>
      <c r="B29" s="48"/>
      <c r="C29" s="48"/>
      <c r="D29" s="48"/>
      <c r="E29" s="49"/>
    </row>
    <row r="30" spans="1:5" x14ac:dyDescent="0.3">
      <c r="A30" s="42" t="s">
        <v>28</v>
      </c>
      <c r="B30" s="8"/>
      <c r="C30" s="8"/>
      <c r="D30" s="8"/>
      <c r="E30" s="50">
        <v>40000</v>
      </c>
    </row>
    <row r="31" spans="1:5" x14ac:dyDescent="0.3">
      <c r="A31" s="42" t="s">
        <v>29</v>
      </c>
      <c r="B31" s="8"/>
      <c r="C31" s="8"/>
      <c r="D31" s="8"/>
      <c r="E31" s="38">
        <f>D24+D18+D15+D9+D7+D14</f>
        <v>20000.400000000001</v>
      </c>
    </row>
    <row r="32" spans="1:5" x14ac:dyDescent="0.3">
      <c r="A32" s="42" t="s">
        <v>59</v>
      </c>
      <c r="B32" s="8"/>
      <c r="C32" s="8"/>
      <c r="D32" s="8"/>
      <c r="E32" s="38">
        <v>15000</v>
      </c>
    </row>
    <row r="33" spans="1:5" x14ac:dyDescent="0.3">
      <c r="A33" s="42" t="s">
        <v>60</v>
      </c>
      <c r="E33" s="38">
        <v>5000</v>
      </c>
    </row>
    <row r="34" spans="1:5" x14ac:dyDescent="0.3">
      <c r="A34" s="51"/>
    </row>
    <row r="36" spans="1:5" x14ac:dyDescent="0.3">
      <c r="A36" s="17" t="s">
        <v>30</v>
      </c>
      <c r="B36" s="8"/>
      <c r="C36" s="8"/>
      <c r="D36" s="8"/>
      <c r="E36" s="8"/>
    </row>
    <row r="37" spans="1:5" x14ac:dyDescent="0.3">
      <c r="A37" s="18" t="s">
        <v>31</v>
      </c>
    </row>
    <row r="38" spans="1:5" x14ac:dyDescent="0.3">
      <c r="A38" s="19" t="s">
        <v>32</v>
      </c>
    </row>
  </sheetData>
  <mergeCells count="2">
    <mergeCell ref="D4:E4"/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a9fefb-be2c-45a5-ba36-00d983dd8d91">
      <Terms xmlns="http://schemas.microsoft.com/office/infopath/2007/PartnerControls"/>
    </lcf76f155ced4ddcb4097134ff3c332f>
    <TaxCatchAll xmlns="152ff95a-20f3-4f99-8e09-f6843fb9683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12D16CEF3E4B448F96152C796C6A2A" ma:contentTypeVersion="18" ma:contentTypeDescription="Een nieuw document maken." ma:contentTypeScope="" ma:versionID="b002d488957fa759a6531736c0aab061">
  <xsd:schema xmlns:xsd="http://www.w3.org/2001/XMLSchema" xmlns:xs="http://www.w3.org/2001/XMLSchema" xmlns:p="http://schemas.microsoft.com/office/2006/metadata/properties" xmlns:ns2="cba9fefb-be2c-45a5-ba36-00d983dd8d91" xmlns:ns3="152ff95a-20f3-4f99-8e09-f6843fb9683a" targetNamespace="http://schemas.microsoft.com/office/2006/metadata/properties" ma:root="true" ma:fieldsID="c0633be7f80a3b359da23389e56e3c1d" ns2:_="" ns3:_="">
    <xsd:import namespace="cba9fefb-be2c-45a5-ba36-00d983dd8d91"/>
    <xsd:import namespace="152ff95a-20f3-4f99-8e09-f6843fb968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9fefb-be2c-45a5-ba36-00d983dd8d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732fc712-2bd4-42e2-81dd-da25e1b169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ff95a-20f3-4f99-8e09-f6843fb968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f7f493f-50df-4956-a255-0c38f860a1a3}" ma:internalName="TaxCatchAll" ma:showField="CatchAllData" ma:web="152ff95a-20f3-4f99-8e09-f6843fb968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427C4A-21DD-413A-9373-1D2E394228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BFA803-0FD3-43EA-9B70-EA6FA00F87EE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cba9fefb-be2c-45a5-ba36-00d983dd8d91"/>
    <ds:schemaRef ds:uri="http://schemas.microsoft.com/office/2006/metadata/properties"/>
    <ds:schemaRef ds:uri="152ff95a-20f3-4f99-8e09-f6843fb9683a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9371CE-EDC4-4EB9-82C0-10656B87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a9fefb-be2c-45a5-ba36-00d983dd8d91"/>
    <ds:schemaRef ds:uri="152ff95a-20f3-4f99-8e09-f6843fb968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Uitleg voorbeeldbegroting</vt:lpstr>
      <vt:lpstr>Paragraaf 2 </vt:lpstr>
      <vt:lpstr>Paragraaf 3</vt:lpstr>
      <vt:lpstr>Paragraaf 4</vt:lpstr>
      <vt:lpstr>Paragraaf 5</vt:lpstr>
      <vt:lpstr>Paragraaf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Voorbeeldbegroting Subsidieregeling Lokale Initiatieven</dc:title>
  <dc:subject/>
  <dc:creator>Julia Sialino;relatieevents@pzh.nl</dc:creator>
  <cp:keywords/>
  <dc:description/>
  <cp:lastModifiedBy>Julia Sialino</cp:lastModifiedBy>
  <cp:revision/>
  <dcterms:created xsi:type="dcterms:W3CDTF">2024-05-24T07:25:48Z</dcterms:created>
  <dcterms:modified xsi:type="dcterms:W3CDTF">2025-03-31T13:19:09Z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0x0101000A12D16CEF3E4B448F96152C796C6A2A</vt:lpwstr>
  </property>
  <property fmtid="{D5CDD505-2E9C-101B-9397-08002B2CF9AE}" pid="3" name="MediaServiceImageTags">
    <vt:lpwstr/>
  </property>
</Properties>
</file>